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55" yWindow="1950" windowWidth="13005" windowHeight="87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<sst xmlns="http://schemas.openxmlformats.org/spreadsheetml/2006/main" count="62" uniqueCount="46">
  <si>
    <t>Last Name</t>
  </si>
  <si>
    <t>First Name</t>
  </si>
  <si>
    <t xml:space="preserve">Marital </t>
  </si>
  <si>
    <t>Exemp</t>
  </si>
  <si>
    <t>Pay Rate</t>
  </si>
  <si>
    <t>S</t>
  </si>
  <si>
    <t>Hrs Worked</t>
  </si>
  <si>
    <t>Regular Pay</t>
  </si>
  <si>
    <t>Overtime Pay</t>
  </si>
  <si>
    <t>Total Pay</t>
  </si>
  <si>
    <t>Federal Income</t>
  </si>
  <si>
    <t>SDI</t>
  </si>
  <si>
    <t>FICA</t>
  </si>
  <si>
    <t>Medicare</t>
  </si>
  <si>
    <t>State Income TX</t>
  </si>
  <si>
    <t>State Train</t>
  </si>
  <si>
    <t>Total Deductions</t>
  </si>
  <si>
    <t>Net Pay</t>
  </si>
  <si>
    <t>Payroll Register</t>
  </si>
  <si>
    <t>Overtime Hrs</t>
  </si>
  <si>
    <t>CEO</t>
  </si>
  <si>
    <t>CFO</t>
  </si>
  <si>
    <t>VP Sales</t>
  </si>
  <si>
    <t>VP Marketing</t>
  </si>
  <si>
    <t>VP Advertising</t>
  </si>
  <si>
    <t>VP Human Res</t>
  </si>
  <si>
    <t>Sales Assist 1</t>
  </si>
  <si>
    <t>Sales Assist 2</t>
  </si>
  <si>
    <t>Sales Assist 3</t>
  </si>
  <si>
    <t>Sales Assist 4</t>
  </si>
  <si>
    <t>Payroll Clerk</t>
  </si>
  <si>
    <t>A/R Clerk 1</t>
  </si>
  <si>
    <t>A/R Clerk 2</t>
  </si>
  <si>
    <t>Banker</t>
  </si>
  <si>
    <t>Web Design</t>
  </si>
  <si>
    <t>Totals</t>
  </si>
  <si>
    <t>Federal Income Tax</t>
  </si>
  <si>
    <t>&gt;2625 and &lt; 5813 is a 25% tax Bracket</t>
  </si>
  <si>
    <t>&gt;5813 and &lt;12,663 is a 33% tax Bracket</t>
  </si>
  <si>
    <t>State Income Tax</t>
  </si>
  <si>
    <t>Payroll Taxes</t>
  </si>
  <si>
    <t>FUTA</t>
  </si>
  <si>
    <t>SUTA</t>
  </si>
  <si>
    <t>State Traning</t>
  </si>
  <si>
    <t>Total Due</t>
  </si>
  <si>
    <t>All employes are in th 9% tax bracket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</si>
</sst>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?_);_(@_)"/>
    <numFmt numFmtId="165" formatCode="_(&quot;$&quot;* #,##0.0000_);_(&quot;$&quot;* \(#,##0.0000\);_(&quot;$&quot;* &quot;-&quot;????_);_(@_)"/>
    <numFmt numFmtId="166" formatCode="_(&quot;$&quot;* #,##0.00000_);_(&quot;$&quot;* \(#,##0.00000\);_(&quot;$&quot;* &quot;-&quot;?????_);_(@_)"/>
    <numFmt numFmtId="167" formatCode="_(* #,##0.00000_);_(* \(#,##0.00000\);_(* &quot;-&quot;???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44" fontId="0" fillId="0" borderId="0" xfId="0" applyNumberFormat="1" applyAlignment="1">
      <alignment/>
    </xf>
    <xf numFmtId="0" fontId="0" fillId="0" borderId="0" xfId="0" applyNumberFormat="1" applyAlignment="1">
      <alignment/>
    </xf>
    <xf numFmtId="167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"/>
  <sheetViews>
    <sheetView tabSelected="1" workbookViewId="0" topLeftCell="A1">
      <selection activeCell="B35" sqref="B35"/>
    </sheetView>
  </sheetViews>
  <sheetFormatPr defaultColWidth="9.140625" defaultRowHeight="12.75"/>
  <cols>
    <col min="1" max="2" width="15.7109375" style="0" customWidth="1"/>
    <col min="5" max="5" width="10.7109375" style="0" bestFit="1" customWidth="1"/>
    <col min="6" max="18" width="15.7109375" style="0" customWidth="1"/>
  </cols>
  <sheetData>
    <row r="1" ht="12.75">
      <c r="A1" t="s">
        <v>18</v>
      </c>
    </row>
    <row r="3" spans="1:18" ht="12.75">
      <c r="A3" t="s">
        <v>0</v>
      </c>
      <c r="B3" t="s">
        <v>1</v>
      </c>
      <c r="C3" t="s">
        <v>2</v>
      </c>
      <c r="D3" t="s">
        <v>3</v>
      </c>
      <c r="E3" t="s">
        <v>4</v>
      </c>
      <c r="F3" t="s">
        <v>6</v>
      </c>
      <c r="G3" t="s">
        <v>7</v>
      </c>
      <c r="H3" t="s">
        <v>19</v>
      </c>
      <c r="I3" t="s">
        <v>8</v>
      </c>
      <c r="J3" t="s">
        <v>9</v>
      </c>
      <c r="K3" t="s">
        <v>10</v>
      </c>
      <c r="L3" t="s">
        <v>12</v>
      </c>
      <c r="M3" t="s">
        <v>13</v>
      </c>
      <c r="N3" t="s">
        <v>14</v>
      </c>
      <c r="O3" t="s">
        <v>11</v>
      </c>
      <c r="P3" t="s">
        <v>15</v>
      </c>
      <c r="Q3" t="s">
        <v>16</v>
      </c>
      <c r="R3" t="s">
        <v>17</v>
      </c>
    </row>
    <row r="4" spans="1:18" ht="12.75">
      <c r="A4" t="s">
        <v>20</v>
      </c>
      <c r="C4" t="s">
        <v>5</v>
      </c>
      <c r="D4">
        <v>1</v>
      </c>
      <c r="E4" s="3">
        <v>52.08125</v>
      </c>
      <c r="F4" s="2">
        <v>160</v>
      </c>
      <c r="G4" s="1">
        <f>E4*F4</f>
        <v>8333</v>
      </c>
      <c r="H4" s="1">
        <v>0</v>
      </c>
      <c r="I4" s="1">
        <f>H4*(E4*1.5)</f>
        <v>0</v>
      </c>
      <c r="J4" s="1">
        <f>G4+I4</f>
        <v>8333</v>
      </c>
      <c r="K4" s="1">
        <f>(J4-5813-266.67)*0.33+(1227.86)</f>
        <v>1971.4588999999999</v>
      </c>
      <c r="L4" s="1">
        <f>J4*0.062</f>
        <v>516.646</v>
      </c>
      <c r="M4" s="1">
        <f>J4*0.0145</f>
        <v>120.8285</v>
      </c>
      <c r="N4" s="1">
        <f>(J4-3362-264)*0.09+148.04</f>
        <v>571.67</v>
      </c>
      <c r="O4" s="1">
        <f>J4*0.005</f>
        <v>41.665</v>
      </c>
      <c r="P4" s="1">
        <f>J4*0.001</f>
        <v>8.333</v>
      </c>
      <c r="Q4" s="1">
        <f>SUM(K4:P4)</f>
        <v>3230.6014</v>
      </c>
      <c r="R4" s="1">
        <f>J4-Q4</f>
        <v>5102.3986</v>
      </c>
    </row>
    <row r="5" spans="1:18" ht="12.75">
      <c r="A5" t="s">
        <v>21</v>
      </c>
      <c r="C5" t="s">
        <v>5</v>
      </c>
      <c r="D5">
        <v>1</v>
      </c>
      <c r="E5" s="3">
        <v>49.475</v>
      </c>
      <c r="F5" s="2">
        <v>160</v>
      </c>
      <c r="G5" s="1">
        <f aca="true" t="shared" si="0" ref="G5:G18">E5*F5</f>
        <v>7916</v>
      </c>
      <c r="H5" s="1">
        <f>160-F5</f>
        <v>0</v>
      </c>
      <c r="I5" s="1">
        <f aca="true" t="shared" si="1" ref="I5:I18">H5*(E5*1.5)</f>
        <v>0</v>
      </c>
      <c r="J5" s="1">
        <f aca="true" t="shared" si="2" ref="J5:J18">G5+I5</f>
        <v>7916</v>
      </c>
      <c r="K5" s="1">
        <f>(J5-5813-266.67)*0.33+(1227.86)</f>
        <v>1833.8489</v>
      </c>
      <c r="L5" s="1">
        <f aca="true" t="shared" si="3" ref="L5:L18">J5*0.062</f>
        <v>490.792</v>
      </c>
      <c r="M5" s="1">
        <f aca="true" t="shared" si="4" ref="M5:M18">J5*0.0145</f>
        <v>114.78200000000001</v>
      </c>
      <c r="N5" s="1">
        <f aca="true" t="shared" si="5" ref="N5:N18">(J5-3362-264)*0.09+148.04</f>
        <v>534.14</v>
      </c>
      <c r="O5" s="1">
        <f aca="true" t="shared" si="6" ref="O5:O18">J5*0.005</f>
        <v>39.58</v>
      </c>
      <c r="P5" s="1">
        <f aca="true" t="shared" si="7" ref="P5:P18">J5*0.001</f>
        <v>7.916</v>
      </c>
      <c r="Q5" s="1">
        <f aca="true" t="shared" si="8" ref="Q5:Q18">SUM(K5:P5)</f>
        <v>3021.0589</v>
      </c>
      <c r="R5" s="1">
        <f aca="true" t="shared" si="9" ref="R5:R18">J5-Q5</f>
        <v>4894.9411</v>
      </c>
    </row>
    <row r="6" spans="1:18" ht="12.75">
      <c r="A6" t="s">
        <v>22</v>
      </c>
      <c r="C6" t="s">
        <v>5</v>
      </c>
      <c r="D6">
        <v>1</v>
      </c>
      <c r="E6" s="3">
        <v>33.85</v>
      </c>
      <c r="F6" s="2">
        <v>160</v>
      </c>
      <c r="G6" s="1">
        <f t="shared" si="0"/>
        <v>5416</v>
      </c>
      <c r="H6" s="1">
        <f>160-F6</f>
        <v>0</v>
      </c>
      <c r="I6" s="1">
        <f t="shared" si="1"/>
        <v>0</v>
      </c>
      <c r="J6" s="1">
        <f t="shared" si="2"/>
        <v>5416</v>
      </c>
      <c r="K6" s="1">
        <f>(J6-2625-266.67)*0.25+330</f>
        <v>961.0825</v>
      </c>
      <c r="L6" s="1">
        <f t="shared" si="3"/>
        <v>335.792</v>
      </c>
      <c r="M6" s="1">
        <f t="shared" si="4"/>
        <v>78.53200000000001</v>
      </c>
      <c r="N6" s="1">
        <f t="shared" si="5"/>
        <v>309.14</v>
      </c>
      <c r="O6" s="1">
        <f t="shared" si="6"/>
        <v>27.080000000000002</v>
      </c>
      <c r="P6" s="1">
        <f t="shared" si="7"/>
        <v>5.416</v>
      </c>
      <c r="Q6" s="1">
        <f t="shared" si="8"/>
        <v>1717.0424999999998</v>
      </c>
      <c r="R6" s="1">
        <f t="shared" si="9"/>
        <v>3698.9575000000004</v>
      </c>
    </row>
    <row r="7" spans="1:18" ht="12.75">
      <c r="A7" t="s">
        <v>23</v>
      </c>
      <c r="C7" t="s">
        <v>5</v>
      </c>
      <c r="D7">
        <v>1</v>
      </c>
      <c r="E7" s="3">
        <v>44.26875</v>
      </c>
      <c r="F7" s="2">
        <v>160</v>
      </c>
      <c r="G7" s="1">
        <f t="shared" si="0"/>
        <v>7083</v>
      </c>
      <c r="H7" s="1">
        <f>160-F7</f>
        <v>0</v>
      </c>
      <c r="I7" s="1">
        <f t="shared" si="1"/>
        <v>0</v>
      </c>
      <c r="J7" s="1">
        <f t="shared" si="2"/>
        <v>7083</v>
      </c>
      <c r="K7" s="1">
        <f>(J7-5813-266.67)*0.33+(1227.86)</f>
        <v>1558.9588999999999</v>
      </c>
      <c r="L7" s="1">
        <f t="shared" si="3"/>
        <v>439.146</v>
      </c>
      <c r="M7" s="1">
        <f t="shared" si="4"/>
        <v>102.7035</v>
      </c>
      <c r="N7" s="1">
        <f t="shared" si="5"/>
        <v>459.16999999999996</v>
      </c>
      <c r="O7" s="1">
        <f t="shared" si="6"/>
        <v>35.415</v>
      </c>
      <c r="P7" s="1">
        <f t="shared" si="7"/>
        <v>7.083</v>
      </c>
      <c r="Q7" s="1">
        <f t="shared" si="8"/>
        <v>2602.4764</v>
      </c>
      <c r="R7" s="1">
        <f t="shared" si="9"/>
        <v>4480.5236</v>
      </c>
    </row>
    <row r="8" spans="1:18" ht="12.75">
      <c r="A8" t="s">
        <v>24</v>
      </c>
      <c r="C8" t="s">
        <v>5</v>
      </c>
      <c r="D8">
        <v>1</v>
      </c>
      <c r="E8" s="3">
        <v>44.26875</v>
      </c>
      <c r="F8" s="2">
        <v>160</v>
      </c>
      <c r="G8" s="1">
        <f t="shared" si="0"/>
        <v>7083</v>
      </c>
      <c r="H8" s="1">
        <f>160-F8</f>
        <v>0</v>
      </c>
      <c r="I8" s="1">
        <f t="shared" si="1"/>
        <v>0</v>
      </c>
      <c r="J8" s="1">
        <f t="shared" si="2"/>
        <v>7083</v>
      </c>
      <c r="K8" s="1">
        <f>(J8-5813-266.67)*0.33+(1227.86)</f>
        <v>1558.9588999999999</v>
      </c>
      <c r="L8" s="1">
        <f t="shared" si="3"/>
        <v>439.146</v>
      </c>
      <c r="M8" s="1">
        <f t="shared" si="4"/>
        <v>102.7035</v>
      </c>
      <c r="N8" s="1">
        <f t="shared" si="5"/>
        <v>459.16999999999996</v>
      </c>
      <c r="O8" s="1">
        <f t="shared" si="6"/>
        <v>35.415</v>
      </c>
      <c r="P8" s="1">
        <f t="shared" si="7"/>
        <v>7.083</v>
      </c>
      <c r="Q8" s="1">
        <f t="shared" si="8"/>
        <v>2602.4764</v>
      </c>
      <c r="R8" s="1">
        <f t="shared" si="9"/>
        <v>4480.5236</v>
      </c>
    </row>
    <row r="9" spans="1:18" ht="12.75">
      <c r="A9" t="s">
        <v>25</v>
      </c>
      <c r="C9" t="s">
        <v>5</v>
      </c>
      <c r="D9">
        <v>1</v>
      </c>
      <c r="E9" s="3">
        <v>44.26875</v>
      </c>
      <c r="F9" s="2">
        <v>160</v>
      </c>
      <c r="G9" s="1">
        <f t="shared" si="0"/>
        <v>7083</v>
      </c>
      <c r="H9" s="1">
        <f>160-F9</f>
        <v>0</v>
      </c>
      <c r="I9" s="1">
        <f t="shared" si="1"/>
        <v>0</v>
      </c>
      <c r="J9" s="1">
        <f t="shared" si="2"/>
        <v>7083</v>
      </c>
      <c r="K9" s="1">
        <f>(J9-5813-266.67)*0.33+(1227.86)</f>
        <v>1558.9588999999999</v>
      </c>
      <c r="L9" s="1">
        <f t="shared" si="3"/>
        <v>439.146</v>
      </c>
      <c r="M9" s="1">
        <f t="shared" si="4"/>
        <v>102.7035</v>
      </c>
      <c r="N9" s="1">
        <f t="shared" si="5"/>
        <v>459.16999999999996</v>
      </c>
      <c r="O9" s="1">
        <f t="shared" si="6"/>
        <v>35.415</v>
      </c>
      <c r="P9" s="1">
        <f t="shared" si="7"/>
        <v>7.083</v>
      </c>
      <c r="Q9" s="1">
        <f t="shared" si="8"/>
        <v>2602.4764</v>
      </c>
      <c r="R9" s="1">
        <f t="shared" si="9"/>
        <v>4480.5236</v>
      </c>
    </row>
    <row r="10" spans="1:18" ht="12.75">
      <c r="A10" t="s">
        <v>26</v>
      </c>
      <c r="C10" t="s">
        <v>5</v>
      </c>
      <c r="D10">
        <v>1</v>
      </c>
      <c r="E10" s="3">
        <v>23.4375</v>
      </c>
      <c r="F10" s="2">
        <v>160</v>
      </c>
      <c r="G10" s="1">
        <f t="shared" si="0"/>
        <v>3750</v>
      </c>
      <c r="H10" s="1">
        <v>0</v>
      </c>
      <c r="I10" s="1">
        <f t="shared" si="1"/>
        <v>0</v>
      </c>
      <c r="J10" s="1">
        <f t="shared" si="2"/>
        <v>3750</v>
      </c>
      <c r="K10" s="1">
        <f aca="true" t="shared" si="10" ref="K10:K18">(J10-2625-266.67)*0.25+330</f>
        <v>544.5825</v>
      </c>
      <c r="L10" s="1">
        <f t="shared" si="3"/>
        <v>232.5</v>
      </c>
      <c r="M10" s="1">
        <f t="shared" si="4"/>
        <v>54.375</v>
      </c>
      <c r="N10" s="1">
        <f t="shared" si="5"/>
        <v>159.2</v>
      </c>
      <c r="O10" s="1">
        <f t="shared" si="6"/>
        <v>18.75</v>
      </c>
      <c r="P10" s="1">
        <f t="shared" si="7"/>
        <v>3.75</v>
      </c>
      <c r="Q10" s="1">
        <f t="shared" si="8"/>
        <v>1013.1575</v>
      </c>
      <c r="R10" s="1">
        <f t="shared" si="9"/>
        <v>2736.8424999999997</v>
      </c>
    </row>
    <row r="11" spans="1:18" ht="12.75">
      <c r="A11" t="s">
        <v>27</v>
      </c>
      <c r="C11" t="s">
        <v>5</v>
      </c>
      <c r="D11">
        <v>1</v>
      </c>
      <c r="E11" s="3">
        <v>23.4375</v>
      </c>
      <c r="F11" s="2">
        <v>160</v>
      </c>
      <c r="G11" s="1">
        <f t="shared" si="0"/>
        <v>3750</v>
      </c>
      <c r="H11" s="1">
        <f>160-F11</f>
        <v>0</v>
      </c>
      <c r="I11" s="1">
        <f t="shared" si="1"/>
        <v>0</v>
      </c>
      <c r="J11" s="1">
        <f t="shared" si="2"/>
        <v>3750</v>
      </c>
      <c r="K11" s="1">
        <f t="shared" si="10"/>
        <v>544.5825</v>
      </c>
      <c r="L11" s="1">
        <f t="shared" si="3"/>
        <v>232.5</v>
      </c>
      <c r="M11" s="1">
        <f t="shared" si="4"/>
        <v>54.375</v>
      </c>
      <c r="N11" s="1">
        <f t="shared" si="5"/>
        <v>159.2</v>
      </c>
      <c r="O11" s="1">
        <f t="shared" si="6"/>
        <v>18.75</v>
      </c>
      <c r="P11" s="1">
        <f t="shared" si="7"/>
        <v>3.75</v>
      </c>
      <c r="Q11" s="1">
        <f t="shared" si="8"/>
        <v>1013.1575</v>
      </c>
      <c r="R11" s="1">
        <f t="shared" si="9"/>
        <v>2736.8424999999997</v>
      </c>
    </row>
    <row r="12" spans="1:18" ht="12.75">
      <c r="A12" t="s">
        <v>28</v>
      </c>
      <c r="C12" t="s">
        <v>5</v>
      </c>
      <c r="D12">
        <v>1</v>
      </c>
      <c r="E12" s="3">
        <v>23.4375</v>
      </c>
      <c r="F12" s="2">
        <v>160</v>
      </c>
      <c r="G12" s="1">
        <f t="shared" si="0"/>
        <v>3750</v>
      </c>
      <c r="H12" s="1">
        <f>160-F12</f>
        <v>0</v>
      </c>
      <c r="I12" s="1">
        <f t="shared" si="1"/>
        <v>0</v>
      </c>
      <c r="J12" s="1">
        <f t="shared" si="2"/>
        <v>3750</v>
      </c>
      <c r="K12" s="1">
        <f t="shared" si="10"/>
        <v>544.5825</v>
      </c>
      <c r="L12" s="1">
        <f t="shared" si="3"/>
        <v>232.5</v>
      </c>
      <c r="M12" s="1">
        <f t="shared" si="4"/>
        <v>54.375</v>
      </c>
      <c r="N12" s="1">
        <f t="shared" si="5"/>
        <v>159.2</v>
      </c>
      <c r="O12" s="1">
        <f t="shared" si="6"/>
        <v>18.75</v>
      </c>
      <c r="P12" s="1">
        <f t="shared" si="7"/>
        <v>3.75</v>
      </c>
      <c r="Q12" s="1">
        <f t="shared" si="8"/>
        <v>1013.1575</v>
      </c>
      <c r="R12" s="1">
        <f t="shared" si="9"/>
        <v>2736.8424999999997</v>
      </c>
    </row>
    <row r="13" spans="1:18" ht="12.75">
      <c r="A13" t="s">
        <v>29</v>
      </c>
      <c r="C13" t="s">
        <v>5</v>
      </c>
      <c r="D13">
        <v>1</v>
      </c>
      <c r="E13" s="3">
        <v>23.4375</v>
      </c>
      <c r="F13" s="2">
        <v>160</v>
      </c>
      <c r="G13" s="1">
        <f t="shared" si="0"/>
        <v>3750</v>
      </c>
      <c r="H13" s="1">
        <f>160-F13</f>
        <v>0</v>
      </c>
      <c r="I13" s="1">
        <f t="shared" si="1"/>
        <v>0</v>
      </c>
      <c r="J13" s="1">
        <f t="shared" si="2"/>
        <v>3750</v>
      </c>
      <c r="K13" s="1">
        <f t="shared" si="10"/>
        <v>544.5825</v>
      </c>
      <c r="L13" s="1">
        <f t="shared" si="3"/>
        <v>232.5</v>
      </c>
      <c r="M13" s="1">
        <f t="shared" si="4"/>
        <v>54.375</v>
      </c>
      <c r="N13" s="1">
        <f t="shared" si="5"/>
        <v>159.2</v>
      </c>
      <c r="O13" s="1">
        <f t="shared" si="6"/>
        <v>18.75</v>
      </c>
      <c r="P13" s="1">
        <f t="shared" si="7"/>
        <v>3.75</v>
      </c>
      <c r="Q13" s="1">
        <f t="shared" si="8"/>
        <v>1013.1575</v>
      </c>
      <c r="R13" s="1">
        <f t="shared" si="9"/>
        <v>2736.8424999999997</v>
      </c>
    </row>
    <row r="14" spans="1:18" ht="12.75">
      <c r="A14" t="s">
        <v>30</v>
      </c>
      <c r="C14" t="s">
        <v>5</v>
      </c>
      <c r="D14">
        <v>1</v>
      </c>
      <c r="E14" s="3">
        <v>33.85</v>
      </c>
      <c r="F14" s="2">
        <v>160</v>
      </c>
      <c r="G14" s="1">
        <f t="shared" si="0"/>
        <v>5416</v>
      </c>
      <c r="H14" s="1">
        <f>160-F14</f>
        <v>0</v>
      </c>
      <c r="I14" s="1">
        <f t="shared" si="1"/>
        <v>0</v>
      </c>
      <c r="J14" s="1">
        <f t="shared" si="2"/>
        <v>5416</v>
      </c>
      <c r="K14" s="1">
        <f t="shared" si="10"/>
        <v>961.0825</v>
      </c>
      <c r="L14" s="1">
        <f t="shared" si="3"/>
        <v>335.792</v>
      </c>
      <c r="M14" s="1">
        <f t="shared" si="4"/>
        <v>78.53200000000001</v>
      </c>
      <c r="N14" s="1">
        <f t="shared" si="5"/>
        <v>309.14</v>
      </c>
      <c r="O14" s="1">
        <f t="shared" si="6"/>
        <v>27.080000000000002</v>
      </c>
      <c r="P14" s="1">
        <f t="shared" si="7"/>
        <v>5.416</v>
      </c>
      <c r="Q14" s="1">
        <f t="shared" si="8"/>
        <v>1717.0424999999998</v>
      </c>
      <c r="R14" s="1">
        <f t="shared" si="9"/>
        <v>3698.9575000000004</v>
      </c>
    </row>
    <row r="15" spans="1:18" ht="12.75">
      <c r="A15" t="s">
        <v>31</v>
      </c>
      <c r="C15" t="s">
        <v>5</v>
      </c>
      <c r="D15">
        <v>1</v>
      </c>
      <c r="E15" s="3">
        <v>33.85</v>
      </c>
      <c r="F15" s="2">
        <v>160</v>
      </c>
      <c r="G15" s="1">
        <f t="shared" si="0"/>
        <v>5416</v>
      </c>
      <c r="H15" s="1">
        <v>0</v>
      </c>
      <c r="I15" s="1">
        <f t="shared" si="1"/>
        <v>0</v>
      </c>
      <c r="J15" s="1">
        <f t="shared" si="2"/>
        <v>5416</v>
      </c>
      <c r="K15" s="1">
        <f t="shared" si="10"/>
        <v>961.0825</v>
      </c>
      <c r="L15" s="1">
        <f t="shared" si="3"/>
        <v>335.792</v>
      </c>
      <c r="M15" s="1">
        <f t="shared" si="4"/>
        <v>78.53200000000001</v>
      </c>
      <c r="N15" s="1">
        <f t="shared" si="5"/>
        <v>309.14</v>
      </c>
      <c r="O15" s="1">
        <f t="shared" si="6"/>
        <v>27.080000000000002</v>
      </c>
      <c r="P15" s="1">
        <f t="shared" si="7"/>
        <v>5.416</v>
      </c>
      <c r="Q15" s="1">
        <f t="shared" si="8"/>
        <v>1717.0424999999998</v>
      </c>
      <c r="R15" s="1">
        <f t="shared" si="9"/>
        <v>3698.9575000000004</v>
      </c>
    </row>
    <row r="16" spans="1:18" ht="12.75">
      <c r="A16" t="s">
        <v>32</v>
      </c>
      <c r="C16" t="s">
        <v>5</v>
      </c>
      <c r="D16">
        <v>1</v>
      </c>
      <c r="E16" s="3">
        <v>33.85</v>
      </c>
      <c r="F16" s="2">
        <v>160</v>
      </c>
      <c r="G16" s="1">
        <f t="shared" si="0"/>
        <v>5416</v>
      </c>
      <c r="H16" s="1">
        <f>160-F16</f>
        <v>0</v>
      </c>
      <c r="I16" s="1">
        <f t="shared" si="1"/>
        <v>0</v>
      </c>
      <c r="J16" s="1">
        <f t="shared" si="2"/>
        <v>5416</v>
      </c>
      <c r="K16" s="1">
        <f t="shared" si="10"/>
        <v>961.0825</v>
      </c>
      <c r="L16" s="1">
        <f t="shared" si="3"/>
        <v>335.792</v>
      </c>
      <c r="M16" s="1">
        <f t="shared" si="4"/>
        <v>78.53200000000001</v>
      </c>
      <c r="N16" s="1">
        <f t="shared" si="5"/>
        <v>309.14</v>
      </c>
      <c r="O16" s="1">
        <f t="shared" si="6"/>
        <v>27.080000000000002</v>
      </c>
      <c r="P16" s="1">
        <f t="shared" si="7"/>
        <v>5.416</v>
      </c>
      <c r="Q16" s="1">
        <f t="shared" si="8"/>
        <v>1717.0424999999998</v>
      </c>
      <c r="R16" s="1">
        <f t="shared" si="9"/>
        <v>3698.9575000000004</v>
      </c>
    </row>
    <row r="17" spans="1:18" ht="12.75">
      <c r="A17" t="s">
        <v>33</v>
      </c>
      <c r="C17" t="s">
        <v>5</v>
      </c>
      <c r="D17">
        <v>1</v>
      </c>
      <c r="E17" s="3">
        <v>33.85</v>
      </c>
      <c r="F17" s="2">
        <v>160</v>
      </c>
      <c r="G17" s="1">
        <f t="shared" si="0"/>
        <v>5416</v>
      </c>
      <c r="H17" s="1">
        <f>160-F17</f>
        <v>0</v>
      </c>
      <c r="I17" s="1">
        <f t="shared" si="1"/>
        <v>0</v>
      </c>
      <c r="J17" s="1">
        <f t="shared" si="2"/>
        <v>5416</v>
      </c>
      <c r="K17" s="1">
        <f t="shared" si="10"/>
        <v>961.0825</v>
      </c>
      <c r="L17" s="1">
        <f t="shared" si="3"/>
        <v>335.792</v>
      </c>
      <c r="M17" s="1">
        <f t="shared" si="4"/>
        <v>78.53200000000001</v>
      </c>
      <c r="N17" s="1">
        <f t="shared" si="5"/>
        <v>309.14</v>
      </c>
      <c r="O17" s="1">
        <f t="shared" si="6"/>
        <v>27.080000000000002</v>
      </c>
      <c r="P17" s="1">
        <f t="shared" si="7"/>
        <v>5.416</v>
      </c>
      <c r="Q17" s="1">
        <f t="shared" si="8"/>
        <v>1717.0424999999998</v>
      </c>
      <c r="R17" s="1">
        <f t="shared" si="9"/>
        <v>3698.9575000000004</v>
      </c>
    </row>
    <row r="18" spans="1:18" ht="12.75">
      <c r="A18" t="s">
        <v>34</v>
      </c>
      <c r="C18" t="s">
        <v>5</v>
      </c>
      <c r="D18">
        <v>1</v>
      </c>
      <c r="E18" s="3">
        <v>23.4375</v>
      </c>
      <c r="F18" s="2">
        <v>160</v>
      </c>
      <c r="G18" s="1">
        <f t="shared" si="0"/>
        <v>3750</v>
      </c>
      <c r="H18" s="1">
        <f>160-F18</f>
        <v>0</v>
      </c>
      <c r="I18" s="1">
        <f t="shared" si="1"/>
        <v>0</v>
      </c>
      <c r="J18" s="1">
        <f t="shared" si="2"/>
        <v>3750</v>
      </c>
      <c r="K18" s="1">
        <f t="shared" si="10"/>
        <v>544.5825</v>
      </c>
      <c r="L18" s="1">
        <f t="shared" si="3"/>
        <v>232.5</v>
      </c>
      <c r="M18" s="1">
        <f t="shared" si="4"/>
        <v>54.375</v>
      </c>
      <c r="N18" s="1">
        <f t="shared" si="5"/>
        <v>159.2</v>
      </c>
      <c r="O18" s="1">
        <f t="shared" si="6"/>
        <v>18.75</v>
      </c>
      <c r="P18" s="1">
        <f t="shared" si="7"/>
        <v>3.75</v>
      </c>
      <c r="Q18" s="1">
        <f t="shared" si="8"/>
        <v>1013.1575</v>
      </c>
      <c r="R18" s="1">
        <f t="shared" si="9"/>
        <v>2736.8424999999997</v>
      </c>
    </row>
    <row r="19" spans="1:19" ht="12.75">
      <c r="A19" t="s">
        <v>35</v>
      </c>
      <c r="E19" s="1"/>
      <c r="F19" s="2">
        <f>SUM(F4:F18)</f>
        <v>2400</v>
      </c>
      <c r="G19" s="1">
        <f aca="true" t="shared" si="11" ref="G19:R19">SUM(G4:G18)</f>
        <v>83328</v>
      </c>
      <c r="H19" s="1">
        <f t="shared" si="11"/>
        <v>0</v>
      </c>
      <c r="I19" s="1">
        <f t="shared" si="11"/>
        <v>0</v>
      </c>
      <c r="J19" s="1">
        <f t="shared" si="11"/>
        <v>83328</v>
      </c>
      <c r="K19" s="1">
        <f t="shared" si="11"/>
        <v>16010.509500000002</v>
      </c>
      <c r="L19" s="1">
        <f t="shared" si="11"/>
        <v>5166.336000000001</v>
      </c>
      <c r="M19" s="1">
        <f t="shared" si="11"/>
        <v>1208.256</v>
      </c>
      <c r="N19" s="1">
        <f t="shared" si="11"/>
        <v>4825.0199999999995</v>
      </c>
      <c r="O19" s="1">
        <f t="shared" si="11"/>
        <v>416.63999999999993</v>
      </c>
      <c r="P19" s="1">
        <f t="shared" si="11"/>
        <v>83.32799999999999</v>
      </c>
      <c r="Q19" s="1">
        <f t="shared" si="11"/>
        <v>27710.089500000002</v>
      </c>
      <c r="R19" s="1">
        <f t="shared" si="11"/>
        <v>55617.91050000001</v>
      </c>
      <c r="S19" s="1"/>
    </row>
    <row r="20" spans="5:18" ht="12.75">
      <c r="E20" s="1"/>
      <c r="F20" s="2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ht="12.75">
      <c r="A21" t="s">
        <v>36</v>
      </c>
      <c r="E21" s="1"/>
      <c r="F21" s="2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ht="12.75">
      <c r="A22" t="s">
        <v>37</v>
      </c>
      <c r="E22" s="1"/>
      <c r="F22" s="2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ht="12.75">
      <c r="A23" t="s">
        <v>38</v>
      </c>
      <c r="E23" s="1"/>
      <c r="F23" s="2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5:18" ht="12.75">
      <c r="E24" s="1"/>
      <c r="F24" s="2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ht="12.75">
      <c r="A25" t="s">
        <v>39</v>
      </c>
      <c r="E25" s="1"/>
      <c r="F25" s="2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ht="12.75">
      <c r="A26" t="s">
        <v>45</v>
      </c>
      <c r="E26" s="1"/>
      <c r="F26" s="2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5:18" ht="12.75">
      <c r="E27" s="1"/>
      <c r="F27" s="2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5:18" ht="12.75">
      <c r="E28" s="1"/>
      <c r="F28" s="2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ht="12.75">
      <c r="A29" t="s">
        <v>40</v>
      </c>
      <c r="E29" s="1"/>
      <c r="F29" s="2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ht="12.75">
      <c r="A30" t="s">
        <v>13</v>
      </c>
      <c r="B30" s="1">
        <f>M19</f>
        <v>1208.256</v>
      </c>
      <c r="E30" s="1"/>
      <c r="F30" s="2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ht="12.75">
      <c r="A31" t="s">
        <v>12</v>
      </c>
      <c r="B31" s="1">
        <f>L19</f>
        <v>5166.336000000001</v>
      </c>
      <c r="E31" s="1"/>
      <c r="F31" s="2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ht="12.75">
      <c r="A32" t="s">
        <v>41</v>
      </c>
      <c r="B32" s="4">
        <f>G19*0.008</f>
        <v>666.624</v>
      </c>
      <c r="E32" s="1"/>
      <c r="F32" s="2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ht="12.75">
      <c r="A33" t="s">
        <v>42</v>
      </c>
      <c r="B33" s="1">
        <f>G19*0.034</f>
        <v>2833.152</v>
      </c>
      <c r="E33" s="1"/>
      <c r="F33" s="2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ht="12.75">
      <c r="A34" t="s">
        <v>43</v>
      </c>
      <c r="B34" s="1">
        <f>G19*0.001</f>
        <v>83.328</v>
      </c>
      <c r="E34" s="1"/>
      <c r="F34" s="2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ht="12.75">
      <c r="A35" t="s">
        <v>44</v>
      </c>
      <c r="B35" s="1">
        <f>SUM(B30:B34)</f>
        <v>9957.696000000002</v>
      </c>
      <c r="E35" s="1"/>
      <c r="F35" s="2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5:18" ht="12.75">
      <c r="E36" s="1"/>
      <c r="F36" s="2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Jerry</dc:creator>
  <cp:keywords/>
  <dc:description/>
  <cp:lastModifiedBy>Jerry</cp:lastModifiedBy>
  <dcterms:created xsi:type="dcterms:W3CDTF">2007-08-30T16:40:26Z</dcterms:created>
  <dcterms:modified xsi:type="dcterms:W3CDTF">2007-09-10T22:48:37Z</dcterms:modified>
  <cp:category/>
  <cp:version/>
  <cp:contentType/>
  <cp:contentStatus/>
</cp:coreProperties>
</file>